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0F12B15D-3FAC-4915-A704-21246D6686C8}" xr6:coauthVersionLast="37" xr6:coauthVersionMax="37" xr10:uidLastSave="{00000000-0000-0000-0000-000000000000}"/>
  <bookViews>
    <workbookView xWindow="0" yWindow="0" windowWidth="20490" windowHeight="7545" xr2:uid="{73EFBFA5-2E8B-4763-8098-7E48CC267CC9}"/>
  </bookViews>
  <sheets>
    <sheet name="costo del km 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F20" i="1"/>
  <c r="C14" i="1"/>
  <c r="G13" i="1"/>
  <c r="I13" i="1" s="1"/>
  <c r="C11" i="1" s="1"/>
  <c r="C13" i="1"/>
  <c r="H11" i="1"/>
  <c r="C10" i="1" s="1"/>
  <c r="H9" i="1"/>
  <c r="C9" i="1" s="1"/>
  <c r="G9" i="1"/>
  <c r="F7" i="1"/>
  <c r="G7" i="1" s="1"/>
  <c r="C8" i="1" s="1"/>
  <c r="G4" i="1"/>
  <c r="E4" i="1"/>
  <c r="F17" i="1" s="1"/>
  <c r="C12" i="1" s="1"/>
  <c r="B4" i="1"/>
  <c r="C6" i="1" s="1"/>
  <c r="G3" i="1"/>
  <c r="B1" i="1"/>
  <c r="J20" i="1" l="1"/>
  <c r="K20" i="1" s="1"/>
  <c r="C15" i="1" s="1"/>
  <c r="F15" i="1"/>
  <c r="C7" i="1" s="1"/>
  <c r="C16" i="1" s="1"/>
</calcChain>
</file>

<file path=xl/sharedStrings.xml><?xml version="1.0" encoding="utf-8"?>
<sst xmlns="http://schemas.openxmlformats.org/spreadsheetml/2006/main" count="54" uniqueCount="48">
  <si>
    <t>Valores actualizados a Enero 2026</t>
  </si>
  <si>
    <t>PRECIO NUEVO Saveiro D/c 1,6 Msi COMF 2026</t>
  </si>
  <si>
    <t>km/mes</t>
  </si>
  <si>
    <t>VALOR RESIDUAL A LOS 5 AÑOS</t>
  </si>
  <si>
    <t>RECORRIDO PROMEDIO km/año</t>
  </si>
  <si>
    <t>VALOR AMORTIZACION</t>
  </si>
  <si>
    <t>($ 47.718.900 - $ 23.859.450) / (5 x 20.000)</t>
  </si>
  <si>
    <t>seguro $/mes</t>
  </si>
  <si>
    <t>Interes del capital (40% anual)</t>
  </si>
  <si>
    <t>($ 47.718.900 - $ 23.859.450) *0,4/km año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</si>
  <si>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</si>
  <si>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</si>
  <si>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</si>
  <si>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</si>
  <si>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</si>
  <si>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</si>
  <si>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</si>
  <si>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</si>
  <si>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</si>
  <si>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$ 1460 / litro / 10 Km./litro</t>
  </si>
  <si>
    <t>nafta</t>
  </si>
  <si>
    <t>$/lts</t>
  </si>
  <si>
    <t>km/lts</t>
  </si>
  <si>
    <t>LUBRICACIÓN Y FILTROS (2 x año)</t>
  </si>
  <si>
    <t>$ 145,000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</si>
  <si>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</si>
  <si>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</si>
  <si>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</si>
  <si>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</si>
  <si>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</si>
  <si>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</si>
  <si>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$  47.718.900 x 0,02 / 20.000 Km.</t>
  </si>
  <si>
    <t>REPUESTOS (2% COSTO AUTOMOVIL)</t>
  </si>
  <si>
    <t>interes del capital</t>
  </si>
  <si>
    <t xml:space="preserve">NEUMATICOS (cada 40.000 Km.) </t>
  </si>
  <si>
    <t>$169.000 x 4 / 40.000 Km.</t>
  </si>
  <si>
    <t> TOTAL $ / Km.:</t>
  </si>
  <si>
    <t>lavado</t>
  </si>
  <si>
    <t>neumaticos</t>
  </si>
  <si>
    <t>Precio Saveiro C/S MSI Trend 0 km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</si>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</sst>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7AAC3E94-C575-406D-A541-71C4CDA44E5C}"/>
    <cellStyle name="Millares 2 2" xfId="4" xr:uid="{9B83D9B7-C244-4075-9F6C-4D6AF0E88F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9784-BAF5-4984-8ACC-B4C21A8A1364}">
  <dimension ref="A1:K26"/>
  <sheetViews>
    <sheetView tabSelected="1" workbookViewId="0">
      <selection activeCell="B10" sqref="B10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0</v>
      </c>
      <c r="B1" s="2">
        <f>47718.9*1000</f>
        <v>47718900</v>
      </c>
      <c r="C1" s="2"/>
    </row>
    <row r="2" spans="1:11" ht="15.75" thickBot="1" x14ac:dyDescent="0.3"/>
    <row r="3" spans="1:11" ht="15.75" thickBot="1" x14ac:dyDescent="0.3">
      <c r="A3" s="3" t="s">
        <v>1</v>
      </c>
      <c r="B3" s="4">
        <v>47718900</v>
      </c>
      <c r="C3" s="5"/>
      <c r="E3" s="6" t="s">
        <v>2</v>
      </c>
      <c r="G3">
        <f>42000*12</f>
        <v>504000</v>
      </c>
    </row>
    <row r="4" spans="1:11" ht="15.75" thickBot="1" x14ac:dyDescent="0.3">
      <c r="A4" s="7" t="s">
        <v>3</v>
      </c>
      <c r="B4" s="8">
        <f>+B3/2</f>
        <v>23859450</v>
      </c>
      <c r="C4" s="5"/>
      <c r="E4" s="9">
        <f>+B5/12</f>
        <v>1666.6666666666667</v>
      </c>
      <c r="G4">
        <f>78000*6</f>
        <v>468000</v>
      </c>
    </row>
    <row r="5" spans="1:11" ht="15.75" thickBot="1" x14ac:dyDescent="0.3">
      <c r="A5" s="7" t="s">
        <v>4</v>
      </c>
      <c r="B5" s="10">
        <v>20000</v>
      </c>
      <c r="C5" s="5"/>
    </row>
    <row r="6" spans="1:11" ht="15.75" thickBot="1" x14ac:dyDescent="0.3">
      <c r="A6" s="11" t="s">
        <v>5</v>
      </c>
      <c r="B6" s="12" t="s">
        <v>6</v>
      </c>
      <c r="C6" s="13">
        <f>+(B3-B4)/(5*B5)</f>
        <v>238.59450000000001</v>
      </c>
      <c r="E6" s="6" t="s">
        <v>7</v>
      </c>
      <c r="F6" s="14" t="s">
        <v>2</v>
      </c>
      <c r="G6" s="14"/>
    </row>
    <row r="7" spans="1:11" ht="15.75" thickBot="1" x14ac:dyDescent="0.3">
      <c r="A7" s="15" t="s">
        <v>8</v>
      </c>
      <c r="B7" s="12" t="s">
        <v>9</v>
      </c>
      <c r="C7" s="13">
        <f>+F15</f>
        <v>477.18900000000002</v>
      </c>
      <c r="E7" s="16">
        <v>57527.93</v>
      </c>
      <c r="F7" s="17">
        <f>B5/12</f>
        <v>1666.6666666666667</v>
      </c>
      <c r="G7" s="18">
        <f>E7/F7</f>
        <v>34.516757999999996</v>
      </c>
    </row>
    <row r="8" spans="1:11" ht="15.75" thickBot="1" x14ac:dyDescent="0.3">
      <c r="A8" s="7" t="s">
        <v>10</v>
      </c>
      <c r="B8" s="19" t="s">
        <v>11</v>
      </c>
      <c r="C8" s="13">
        <f>+G7</f>
        <v>34.516757999999996</v>
      </c>
      <c r="E8" s="6" t="s">
        <v>12</v>
      </c>
      <c r="F8" s="14" t="s">
        <v>13</v>
      </c>
      <c r="G8" s="14" t="s">
        <v>14</v>
      </c>
      <c r="H8" s="14" t="s">
        <v>15</v>
      </c>
    </row>
    <row r="9" spans="1:11" ht="15.75" thickBot="1" x14ac:dyDescent="0.3">
      <c r="A9" s="7" t="s">
        <v>16</v>
      </c>
      <c r="B9" s="7" t="s">
        <v>17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18</v>
      </c>
      <c r="B10" s="7" t="s">
        <v>19</v>
      </c>
      <c r="C10" s="5">
        <f>+H11</f>
        <v>146</v>
      </c>
      <c r="E10" s="23" t="s">
        <v>20</v>
      </c>
      <c r="F10" s="24" t="s">
        <v>21</v>
      </c>
      <c r="G10" s="24" t="s">
        <v>22</v>
      </c>
      <c r="H10" s="24" t="s">
        <v>15</v>
      </c>
    </row>
    <row r="11" spans="1:11" ht="15.75" thickBot="1" x14ac:dyDescent="0.3">
      <c r="A11" s="11" t="s">
        <v>23</v>
      </c>
      <c r="B11" s="7" t="s">
        <v>24</v>
      </c>
      <c r="C11" s="13">
        <f>+I13</f>
        <v>14.5</v>
      </c>
      <c r="E11" s="25"/>
      <c r="F11" s="26">
        <v>1460</v>
      </c>
      <c r="G11" s="25">
        <v>10</v>
      </c>
      <c r="H11" s="27">
        <f>+F11/G11</f>
        <v>146</v>
      </c>
    </row>
    <row r="12" spans="1:11" ht="15.75" thickBot="1" x14ac:dyDescent="0.3">
      <c r="A12" s="28" t="s">
        <v>25</v>
      </c>
      <c r="B12" s="29">
        <v>20000</v>
      </c>
      <c r="C12" s="30">
        <f>+F17</f>
        <v>12</v>
      </c>
      <c r="E12" s="23" t="s">
        <v>26</v>
      </c>
      <c r="F12" s="24" t="s">
        <v>27</v>
      </c>
      <c r="G12" s="24" t="s">
        <v>28</v>
      </c>
      <c r="H12" s="24" t="s">
        <v>29</v>
      </c>
      <c r="I12" s="24" t="s">
        <v>15</v>
      </c>
    </row>
    <row r="13" spans="1:11" ht="15.75" thickBot="1" x14ac:dyDescent="0.3">
      <c r="A13" s="7" t="s">
        <v>30</v>
      </c>
      <c r="B13" s="7" t="s">
        <v>31</v>
      </c>
      <c r="C13" s="13">
        <f>+B3*0.02/B5</f>
        <v>47.718899999999998</v>
      </c>
      <c r="E13" s="24"/>
      <c r="F13" s="31">
        <v>10000</v>
      </c>
      <c r="G13" s="32">
        <f>+B5/F13</f>
        <v>2</v>
      </c>
      <c r="H13">
        <v>145000</v>
      </c>
      <c r="I13" s="33">
        <f>+H13*G13/B5</f>
        <v>14.5</v>
      </c>
      <c r="K13" s="34"/>
    </row>
    <row r="14" spans="1:11" ht="15.75" thickBot="1" x14ac:dyDescent="0.3">
      <c r="A14" s="7" t="s">
        <v>32</v>
      </c>
      <c r="B14" s="7" t="s">
        <v>31</v>
      </c>
      <c r="C14" s="13">
        <f>+B3*0.02/B5</f>
        <v>47.718899999999998</v>
      </c>
      <c r="E14" s="23" t="s">
        <v>33</v>
      </c>
      <c r="F14" s="24"/>
    </row>
    <row r="15" spans="1:11" ht="15.75" thickBot="1" x14ac:dyDescent="0.3">
      <c r="A15" s="7" t="s">
        <v>34</v>
      </c>
      <c r="B15" s="7" t="s">
        <v>35</v>
      </c>
      <c r="C15" s="35">
        <f>+K20</f>
        <v>16.899999999999999</v>
      </c>
      <c r="E15" s="24"/>
      <c r="F15" s="33">
        <f>+(B3-B4)*0.4/B5</f>
        <v>477.18900000000002</v>
      </c>
    </row>
    <row r="16" spans="1:11" ht="15.75" thickBot="1" x14ac:dyDescent="0.3">
      <c r="A16" s="36"/>
      <c r="B16" s="37" t="s">
        <v>36</v>
      </c>
      <c r="C16" s="38">
        <f>SUM(C6:C15)</f>
        <v>1045.138058</v>
      </c>
      <c r="E16" s="23" t="s">
        <v>37</v>
      </c>
      <c r="F16" s="24"/>
    </row>
    <row r="17" spans="1:11" x14ac:dyDescent="0.25">
      <c r="E17" s="25"/>
      <c r="F17" s="39">
        <f>20000/E4</f>
        <v>12</v>
      </c>
    </row>
    <row r="18" spans="1:11" x14ac:dyDescent="0.25">
      <c r="E18" s="23" t="s">
        <v>38</v>
      </c>
      <c r="F18" s="24"/>
      <c r="G18" s="24"/>
      <c r="H18" s="24"/>
      <c r="I18" s="24"/>
      <c r="J18" s="24"/>
      <c r="K18" s="24"/>
    </row>
    <row r="19" spans="1:11" x14ac:dyDescent="0.25">
      <c r="A19" s="24" t="s">
        <v>39</v>
      </c>
      <c r="B19" s="40" t="s">
        <v>40</v>
      </c>
      <c r="E19" s="24" t="s">
        <v>41</v>
      </c>
      <c r="F19" s="14" t="s">
        <v>42</v>
      </c>
      <c r="G19" s="24" t="s">
        <v>43</v>
      </c>
      <c r="H19" s="24" t="s">
        <v>14</v>
      </c>
      <c r="I19" s="24" t="s">
        <v>44</v>
      </c>
      <c r="J19" s="24" t="s">
        <v>45</v>
      </c>
      <c r="K19" s="24" t="s">
        <v>15</v>
      </c>
    </row>
    <row r="20" spans="1:11" x14ac:dyDescent="0.25">
      <c r="A20" t="s">
        <v>46</v>
      </c>
      <c r="B20" s="41" t="s">
        <v>47</v>
      </c>
      <c r="E20" s="31">
        <v>169000</v>
      </c>
      <c r="F20" s="31">
        <f>+E20*4</f>
        <v>676000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338000</v>
      </c>
      <c r="K20" s="43">
        <f>+J20/B5</f>
        <v>16.899999999999999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A546B08D-C0FC-44CA-B748-5AF281715EDA}"/>
    <hyperlink ref="B19" r:id="rId2" xr:uid="{90882055-86E3-4144-B32D-E3F0F216FD3A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dcterms:created xsi:type="dcterms:W3CDTF">2026-01-14T12:42:39Z</dcterms:created>
  <dcterms:modified xsi:type="dcterms:W3CDTF">2026-01-15T12:36:10Z</dcterms:modified>
</cp:coreProperties>
</file>